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workbookProtection workbookPassword="998F" lockStructure="1" lockWindows="1"/>
  <bookViews>
    <workbookView xWindow="820" yWindow="160" windowWidth="13720" windowHeight="14360" tabRatio="500"/>
  </bookViews>
  <sheets>
    <sheet name="Calculator" sheetId="1" r:id="rId1"/>
    <sheet name="Referenc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8" i="1"/>
  <c r="D13" i="1"/>
  <c r="D15" i="1"/>
  <c r="C16" i="1"/>
  <c r="D16" i="1"/>
  <c r="D17" i="1"/>
  <c r="D18" i="1"/>
  <c r="E13" i="1"/>
  <c r="E18" i="1"/>
  <c r="F13" i="1"/>
  <c r="F15" i="1"/>
  <c r="E16" i="1"/>
  <c r="F16" i="1"/>
  <c r="F17" i="1"/>
  <c r="F18" i="1"/>
  <c r="G13" i="1"/>
  <c r="G18" i="1"/>
  <c r="H13" i="1"/>
  <c r="H15" i="1"/>
  <c r="G16" i="1"/>
  <c r="H16" i="1"/>
  <c r="H17" i="1"/>
  <c r="H18" i="1"/>
  <c r="I13" i="1"/>
  <c r="I18" i="1"/>
  <c r="J13" i="1"/>
  <c r="J15" i="1"/>
  <c r="I16" i="1"/>
  <c r="J16" i="1"/>
  <c r="J17" i="1"/>
  <c r="J18" i="1"/>
  <c r="K13" i="1"/>
  <c r="K18" i="1"/>
  <c r="L13" i="1"/>
  <c r="L15" i="1"/>
  <c r="K16" i="1"/>
  <c r="L16" i="1"/>
  <c r="L17" i="1"/>
  <c r="L18" i="1"/>
  <c r="M13" i="1"/>
  <c r="M18" i="1"/>
  <c r="N13" i="1"/>
  <c r="N15" i="1"/>
  <c r="M16" i="1"/>
  <c r="N16" i="1"/>
  <c r="N17" i="1"/>
  <c r="N18" i="1"/>
  <c r="O13" i="1"/>
  <c r="O18" i="1"/>
  <c r="P13" i="1"/>
  <c r="P15" i="1"/>
  <c r="O16" i="1"/>
  <c r="P16" i="1"/>
  <c r="P17" i="1"/>
  <c r="P18" i="1"/>
  <c r="Q18" i="1"/>
  <c r="H24" i="1"/>
  <c r="F21" i="1"/>
  <c r="J21" i="1"/>
  <c r="J22" i="1"/>
  <c r="J23" i="1"/>
  <c r="J24" i="1"/>
  <c r="N7" i="1"/>
  <c r="Q13" i="1"/>
  <c r="F24" i="1"/>
</calcChain>
</file>

<file path=xl/sharedStrings.xml><?xml version="1.0" encoding="utf-8"?>
<sst xmlns="http://schemas.openxmlformats.org/spreadsheetml/2006/main" count="30" uniqueCount="26">
  <si>
    <t>Digit</t>
  </si>
  <si>
    <t>Enter IMEI</t>
  </si>
  <si>
    <t>=</t>
  </si>
  <si>
    <t>/</t>
  </si>
  <si>
    <t>Round Up</t>
  </si>
  <si>
    <t>*</t>
  </si>
  <si>
    <t>-</t>
  </si>
  <si>
    <t>15           Check Digit</t>
  </si>
  <si>
    <t>Enter IMEI Number</t>
  </si>
  <si>
    <t xml:space="preserve">15th Digit </t>
  </si>
  <si>
    <t>Calculate Check Digit</t>
  </si>
  <si>
    <t>http://en.wikipedia.org/wiki/International_Mobile_Station_Equipment_Identity</t>
  </si>
  <si>
    <t>http://en.wikipedia.org/wiki/Luhn_algorithm</t>
  </si>
  <si>
    <t>References:</t>
  </si>
  <si>
    <t>Multiply by 2</t>
  </si>
  <si>
    <t>Add Digits</t>
  </si>
  <si>
    <t>Add Everyting</t>
  </si>
  <si>
    <t>Copyright 2013 Adolph Jonker</t>
  </si>
  <si>
    <t>Comments: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</si>
  <si>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Enter the IMEI in the blue box. The sheet will use the Luhn algorithm to calculate the 15th digit.</t>
    </r>
  </si>
  <si>
    <t>adolph@jnet.co.za</t>
  </si>
  <si>
    <t>This is a neat way to check if a poorly printed IMEI was coppied correctly or if the last digit was left out by software.</t>
  </si>
  <si>
    <t>http://www.imei.info/calc</t>
  </si>
  <si>
    <t>IMEI Check Digit Calculator</t>
  </si>
  <si>
    <t xml:space="preserve"> </t>
  </si>
  <si>
    <t>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</si>
</sst>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scheme val="minor"/>
    </font>
    <font>
      <sz val="16"/>
      <color theme="1"/>
      <name val="Calibri"/>
      <scheme val="minor"/>
    </font>
    <font>
      <sz val="16"/>
      <color rgb="FF000000"/>
      <name val="Calibri"/>
      <scheme val="minor"/>
    </font>
    <font>
      <sz val="10"/>
      <color theme="1"/>
      <name val="Calibri"/>
      <scheme val="minor"/>
    </font>
    <font>
      <sz val="12"/>
      <name val="Calibri"/>
      <scheme val="minor"/>
    </font>
    <font>
      <sz val="10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4" borderId="0" xfId="0" applyFont="1" applyFill="1" applyProtection="1"/>
    <xf numFmtId="0" fontId="0" fillId="0" borderId="0" xfId="0" applyFont="1" applyProtection="1"/>
    <xf numFmtId="0" fontId="0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2" fillId="4" borderId="0" xfId="37" applyFont="1" applyFill="1" applyProtection="1"/>
    <xf numFmtId="0" fontId="5" fillId="4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5" xfId="0" applyFill="1" applyBorder="1"/>
    <xf numFmtId="0" fontId="0" fillId="4" borderId="2" xfId="0" applyFont="1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center"/>
    </xf>
    <xf numFmtId="0" fontId="8" fillId="4" borderId="0" xfId="37" applyFont="1" applyFill="1"/>
    <xf numFmtId="0" fontId="4" fillId="4" borderId="7" xfId="0" applyFont="1" applyFill="1" applyBorder="1" applyProtection="1"/>
    <xf numFmtId="0" fontId="0" fillId="4" borderId="8" xfId="0" applyFont="1" applyFill="1" applyBorder="1" applyProtection="1"/>
    <xf numFmtId="0" fontId="7" fillId="4" borderId="8" xfId="0" applyFont="1" applyFill="1" applyBorder="1" applyProtection="1"/>
    <xf numFmtId="0" fontId="0" fillId="4" borderId="9" xfId="0" applyFont="1" applyFill="1" applyBorder="1" applyProtection="1"/>
    <xf numFmtId="0" fontId="4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10" xfId="0" applyFont="1" applyFill="1" applyBorder="1" applyProtection="1"/>
    <xf numFmtId="0" fontId="5" fillId="4" borderId="10" xfId="0" applyFont="1" applyFill="1" applyBorder="1" applyProtection="1"/>
    <xf numFmtId="0" fontId="5" fillId="4" borderId="0" xfId="0" applyFont="1" applyFill="1" applyBorder="1" applyProtection="1"/>
    <xf numFmtId="0" fontId="0" fillId="4" borderId="10" xfId="0" applyFont="1" applyFill="1" applyBorder="1" applyAlignment="1" applyProtection="1">
      <alignment vertical="top"/>
    </xf>
    <xf numFmtId="0" fontId="0" fillId="4" borderId="0" xfId="0" applyFont="1" applyFill="1" applyBorder="1" applyAlignment="1" applyProtection="1">
      <alignment horizontal="center" vertical="top"/>
    </xf>
    <xf numFmtId="0" fontId="0" fillId="4" borderId="11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Protection="1"/>
    <xf numFmtId="0" fontId="0" fillId="0" borderId="12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4" borderId="13" xfId="0" applyFont="1" applyFill="1" applyBorder="1" applyAlignment="1" applyProtection="1">
      <alignment horizontal="center"/>
    </xf>
    <xf numFmtId="0" fontId="0" fillId="4" borderId="0" xfId="0" quotePrefix="1" applyFont="1" applyFill="1" applyBorder="1" applyAlignment="1" applyProtection="1">
      <alignment horizontal="center"/>
    </xf>
    <xf numFmtId="0" fontId="0" fillId="4" borderId="14" xfId="0" applyFont="1" applyFill="1" applyBorder="1" applyProtection="1"/>
    <xf numFmtId="0" fontId="0" fillId="4" borderId="15" xfId="0" applyFont="1" applyFill="1" applyBorder="1" applyProtection="1"/>
    <xf numFmtId="0" fontId="0" fillId="4" borderId="16" xfId="0" applyFont="1" applyFill="1" applyBorder="1" applyProtection="1"/>
    <xf numFmtId="0" fontId="8" fillId="4" borderId="0" xfId="37" applyFont="1" applyFill="1" applyProtection="1"/>
    <xf numFmtId="0" fontId="0" fillId="6" borderId="1" xfId="0" applyFont="1" applyFill="1" applyBorder="1" applyAlignment="1" applyProtection="1">
      <alignment horizontal="center"/>
    </xf>
    <xf numFmtId="1" fontId="6" fillId="5" borderId="2" xfId="0" applyNumberFormat="1" applyFont="1" applyFill="1" applyBorder="1" applyAlignment="1" applyProtection="1">
      <alignment horizontal="left"/>
      <protection locked="0"/>
    </xf>
    <xf numFmtId="1" fontId="6" fillId="5" borderId="3" xfId="0" applyNumberFormat="1" applyFont="1" applyFill="1" applyBorder="1" applyAlignment="1" applyProtection="1">
      <alignment horizontal="left"/>
      <protection locked="0"/>
    </xf>
    <xf numFmtId="1" fontId="6" fillId="5" borderId="4" xfId="0" applyNumberFormat="1" applyFont="1" applyFill="1" applyBorder="1" applyAlignment="1" applyProtection="1">
      <alignment horizontal="left"/>
      <protection locked="0"/>
    </xf>
    <xf numFmtId="0" fontId="9" fillId="7" borderId="8" xfId="0" applyFont="1" applyFill="1" applyBorder="1"/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olph@jnet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windowProtection="1" tabSelected="1" workbookViewId="0">
      <selection activeCell="A28" sqref="A28"/>
    </sheetView>
  </sheetViews>
  <sheetFormatPr baseColWidth="10" defaultRowHeight="15" x14ac:dyDescent="0"/>
  <cols>
    <col min="1" max="1" width="4" style="1" customWidth="1"/>
    <col min="2" max="2" width="14.5" style="2" bestFit="1" customWidth="1"/>
    <col min="3" max="16" width="5.1640625" style="2" customWidth="1"/>
    <col min="17" max="17" width="12" style="2" customWidth="1"/>
    <col min="18" max="16384" width="10.83203125" style="2"/>
  </cols>
  <sheetData>
    <row r="1" spans="2:32" s="1" customFormat="1" ht="16" thickBot="1"/>
    <row r="2" spans="2:32" ht="23">
      <c r="B2" s="13" t="s">
        <v>23</v>
      </c>
      <c r="C2" s="14"/>
      <c r="D2" s="14"/>
      <c r="E2" s="14"/>
      <c r="F2" s="14"/>
      <c r="G2" s="42" t="s">
        <v>25</v>
      </c>
      <c r="H2" s="14" t="s">
        <v>24</v>
      </c>
      <c r="I2" s="15"/>
      <c r="J2" s="14"/>
      <c r="K2" s="14"/>
      <c r="L2" s="14"/>
      <c r="M2" s="14"/>
      <c r="N2" s="14"/>
      <c r="O2" s="14"/>
      <c r="P2" s="14"/>
      <c r="Q2" s="16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2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2:32">
      <c r="B4" s="20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2:32">
      <c r="B5" s="20" t="s">
        <v>21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>
      <c r="B6" s="2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20">
      <c r="B7" s="21" t="s">
        <v>8</v>
      </c>
      <c r="C7" s="22"/>
      <c r="D7" s="22"/>
      <c r="E7" s="39">
        <v>35233502177084</v>
      </c>
      <c r="F7" s="40"/>
      <c r="G7" s="40"/>
      <c r="H7" s="40"/>
      <c r="I7" s="41"/>
      <c r="J7" s="18"/>
      <c r="K7" s="22" t="s">
        <v>9</v>
      </c>
      <c r="L7" s="18"/>
      <c r="M7" s="18"/>
      <c r="N7" s="6">
        <f>J24</f>
        <v>1</v>
      </c>
      <c r="O7" s="18"/>
      <c r="P7" s="18"/>
      <c r="Q7" s="1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35" customHeight="1">
      <c r="B12" s="23" t="s">
        <v>0</v>
      </c>
      <c r="C12" s="24">
        <v>1</v>
      </c>
      <c r="D12" s="24">
        <v>2</v>
      </c>
      <c r="E12" s="24">
        <v>3</v>
      </c>
      <c r="F12" s="24">
        <v>4</v>
      </c>
      <c r="G12" s="24">
        <v>5</v>
      </c>
      <c r="H12" s="24">
        <v>6</v>
      </c>
      <c r="I12" s="24">
        <v>7</v>
      </c>
      <c r="J12" s="24">
        <v>8</v>
      </c>
      <c r="K12" s="24">
        <v>9</v>
      </c>
      <c r="L12" s="24">
        <v>10</v>
      </c>
      <c r="M12" s="24">
        <v>11</v>
      </c>
      <c r="N12" s="24">
        <v>12</v>
      </c>
      <c r="O12" s="24">
        <v>13</v>
      </c>
      <c r="P12" s="24">
        <v>14</v>
      </c>
      <c r="Q12" s="25" t="s">
        <v>7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>
      <c r="B13" s="26" t="s">
        <v>1</v>
      </c>
      <c r="C13" s="38" t="str">
        <f>LEFT(E7,1)</f>
        <v>3</v>
      </c>
      <c r="D13" s="38" t="str">
        <f>MID(E7,2,1)</f>
        <v>5</v>
      </c>
      <c r="E13" s="38" t="str">
        <f>MID(E7,3,1)</f>
        <v>2</v>
      </c>
      <c r="F13" s="38" t="str">
        <f>MID(E7,4,1)</f>
        <v>3</v>
      </c>
      <c r="G13" s="38" t="str">
        <f>MID(E7,5,1)</f>
        <v>3</v>
      </c>
      <c r="H13" s="38" t="str">
        <f>MID(E7,6,1)</f>
        <v>5</v>
      </c>
      <c r="I13" s="38" t="str">
        <f>MID(E7,7,1)</f>
        <v>0</v>
      </c>
      <c r="J13" s="38" t="str">
        <f>MID(E7,8,1)</f>
        <v>2</v>
      </c>
      <c r="K13" s="38" t="str">
        <f>MID(E7,9,1)</f>
        <v>1</v>
      </c>
      <c r="L13" s="38" t="str">
        <f>MID(E7,10,1)</f>
        <v>7</v>
      </c>
      <c r="M13" s="38" t="str">
        <f>MID(E7,11,1)</f>
        <v>7</v>
      </c>
      <c r="N13" s="38" t="str">
        <f>MID(E7,12,1)</f>
        <v>0</v>
      </c>
      <c r="O13" s="38" t="str">
        <f>MID(E7,13,1)</f>
        <v>8</v>
      </c>
      <c r="P13" s="38" t="str">
        <f>MID(E7,14,1)</f>
        <v>4</v>
      </c>
      <c r="Q13" s="27">
        <f>J24</f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>
      <c r="B14" s="20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19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>
      <c r="B15" s="20" t="s">
        <v>14</v>
      </c>
      <c r="C15" s="28"/>
      <c r="D15" s="29">
        <f>D13*2</f>
        <v>10</v>
      </c>
      <c r="E15" s="28"/>
      <c r="F15" s="30">
        <f>F13*2</f>
        <v>6</v>
      </c>
      <c r="G15" s="28"/>
      <c r="H15" s="29">
        <f>H13*2</f>
        <v>10</v>
      </c>
      <c r="I15" s="28"/>
      <c r="J15" s="30">
        <f>J13*2</f>
        <v>4</v>
      </c>
      <c r="K15" s="28"/>
      <c r="L15" s="29">
        <f>L13*2</f>
        <v>14</v>
      </c>
      <c r="M15" s="28"/>
      <c r="N15" s="30">
        <f>N13*2</f>
        <v>0</v>
      </c>
      <c r="O15" s="28"/>
      <c r="P15" s="29">
        <f>P13*2</f>
        <v>8</v>
      </c>
      <c r="Q15" s="19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>
      <c r="B16" s="20" t="s">
        <v>15</v>
      </c>
      <c r="C16" s="29">
        <f>IF(D15&gt;=10,1,0)</f>
        <v>1</v>
      </c>
      <c r="D16" s="29">
        <f>IF(D15&gt;=10,(D15-10),D15)</f>
        <v>0</v>
      </c>
      <c r="E16" s="30">
        <f>IF(F15&gt;=10,1,0)</f>
        <v>0</v>
      </c>
      <c r="F16" s="30">
        <f>IF(F15&gt;=10,(F15-10),F15)</f>
        <v>6</v>
      </c>
      <c r="G16" s="29">
        <f>IF(H15&gt;=10,1,0)</f>
        <v>1</v>
      </c>
      <c r="H16" s="29">
        <f>IF(H15&gt;=10,(H15-10),H15)</f>
        <v>0</v>
      </c>
      <c r="I16" s="30">
        <f>IF(J15&gt;=10,1,0)</f>
        <v>0</v>
      </c>
      <c r="J16" s="30">
        <f>IF(J15&gt;=10,(J15-10),J15)</f>
        <v>4</v>
      </c>
      <c r="K16" s="29">
        <f>IF(L15&gt;=10,1,0)</f>
        <v>1</v>
      </c>
      <c r="L16" s="29">
        <f>IF(L15&gt;=10,(L15-10),L15)</f>
        <v>4</v>
      </c>
      <c r="M16" s="30">
        <f>IF(N15&gt;=10,1,0)</f>
        <v>0</v>
      </c>
      <c r="N16" s="30">
        <f>IF(N15&gt;=10,(N15-10),N15)</f>
        <v>0</v>
      </c>
      <c r="O16" s="29">
        <f>IF(P15&gt;=10,1,0)</f>
        <v>0</v>
      </c>
      <c r="P16" s="29">
        <f>IF(P15&gt;=10,(P15-10),P15)</f>
        <v>8</v>
      </c>
      <c r="Q16" s="19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>
      <c r="B17" s="20"/>
      <c r="C17" s="31"/>
      <c r="D17" s="29">
        <f>C16+D16</f>
        <v>1</v>
      </c>
      <c r="E17" s="31"/>
      <c r="F17" s="30">
        <f>E16+F16</f>
        <v>6</v>
      </c>
      <c r="G17" s="31"/>
      <c r="H17" s="29">
        <f>G16+H16</f>
        <v>1</v>
      </c>
      <c r="I17" s="31"/>
      <c r="J17" s="30">
        <f>I16+J16</f>
        <v>4</v>
      </c>
      <c r="K17" s="31"/>
      <c r="L17" s="29">
        <f>K16+L16</f>
        <v>5</v>
      </c>
      <c r="M17" s="31"/>
      <c r="N17" s="30">
        <f>M16+N16</f>
        <v>0</v>
      </c>
      <c r="O17" s="31"/>
      <c r="P17" s="29">
        <f>O16+P16</f>
        <v>8</v>
      </c>
      <c r="Q17" s="1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2:32" ht="16" thickBot="1">
      <c r="B18" s="20" t="s">
        <v>16</v>
      </c>
      <c r="C18" s="9" t="str">
        <f>C13</f>
        <v>3</v>
      </c>
      <c r="D18" s="10">
        <f>D17</f>
        <v>1</v>
      </c>
      <c r="E18" s="10" t="str">
        <f>E13</f>
        <v>2</v>
      </c>
      <c r="F18" s="10">
        <f>F17</f>
        <v>6</v>
      </c>
      <c r="G18" s="10" t="str">
        <f>G13</f>
        <v>3</v>
      </c>
      <c r="H18" s="10">
        <f>H17</f>
        <v>1</v>
      </c>
      <c r="I18" s="10" t="str">
        <f>I13</f>
        <v>0</v>
      </c>
      <c r="J18" s="10">
        <f>J17</f>
        <v>4</v>
      </c>
      <c r="K18" s="10" t="str">
        <f>K13</f>
        <v>1</v>
      </c>
      <c r="L18" s="10">
        <f>L17</f>
        <v>5</v>
      </c>
      <c r="M18" s="10" t="str">
        <f>M13</f>
        <v>7</v>
      </c>
      <c r="N18" s="10">
        <f>N17</f>
        <v>0</v>
      </c>
      <c r="O18" s="10" t="str">
        <f>O13</f>
        <v>8</v>
      </c>
      <c r="P18" s="11">
        <f>P17</f>
        <v>8</v>
      </c>
      <c r="Q18" s="32">
        <f>C18+D18+E18+F18+G18+H18+I18+J18+K18+L18+M18+N18+O18+P18</f>
        <v>49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2:32" ht="16" thickTop="1"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2:32">
      <c r="B20" s="20"/>
      <c r="C20" s="3"/>
      <c r="D20" s="3"/>
      <c r="E20" s="3"/>
      <c r="F20" s="3"/>
      <c r="G20" s="3"/>
      <c r="H20" s="3"/>
      <c r="I20" s="18"/>
      <c r="J20" s="18"/>
      <c r="K20" s="18"/>
      <c r="L20" s="18"/>
      <c r="M20" s="18"/>
      <c r="N20" s="18"/>
      <c r="O20" s="18"/>
      <c r="P20" s="18"/>
      <c r="Q20" s="19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2:32">
      <c r="B21" s="20" t="s">
        <v>10</v>
      </c>
      <c r="C21" s="18"/>
      <c r="D21" s="18"/>
      <c r="E21" s="33"/>
      <c r="F21" s="3">
        <f>Q18</f>
        <v>49</v>
      </c>
      <c r="G21" s="3" t="s">
        <v>3</v>
      </c>
      <c r="H21" s="3">
        <v>10</v>
      </c>
      <c r="I21" s="33" t="s">
        <v>2</v>
      </c>
      <c r="J21" s="3">
        <f>F21/10</f>
        <v>4.9000000000000004</v>
      </c>
      <c r="K21" s="18"/>
      <c r="L21" s="18"/>
      <c r="M21" s="18"/>
      <c r="N21" s="18"/>
      <c r="O21" s="18"/>
      <c r="P21" s="18"/>
      <c r="Q21" s="19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2:32">
      <c r="B22" s="20"/>
      <c r="C22" s="18"/>
      <c r="D22" s="18"/>
      <c r="E22" s="3" t="s">
        <v>4</v>
      </c>
      <c r="F22" s="3"/>
      <c r="G22" s="3"/>
      <c r="H22" s="3"/>
      <c r="I22" s="33" t="s">
        <v>2</v>
      </c>
      <c r="J22" s="3">
        <f>ROUNDUP(J21,0)</f>
        <v>5</v>
      </c>
      <c r="K22" s="18"/>
      <c r="L22" s="18"/>
      <c r="M22" s="18"/>
      <c r="N22" s="18"/>
      <c r="O22" s="18"/>
      <c r="P22" s="18"/>
      <c r="Q22" s="1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2:32">
      <c r="B23" s="20"/>
      <c r="C23" s="18"/>
      <c r="D23" s="18"/>
      <c r="E23" s="3" t="s">
        <v>4</v>
      </c>
      <c r="F23" s="3"/>
      <c r="G23" s="3" t="s">
        <v>5</v>
      </c>
      <c r="H23" s="3">
        <v>10</v>
      </c>
      <c r="I23" s="33" t="s">
        <v>2</v>
      </c>
      <c r="J23" s="3">
        <f>J22*10</f>
        <v>50</v>
      </c>
      <c r="K23" s="18"/>
      <c r="L23" s="18"/>
      <c r="M23" s="18"/>
      <c r="N23" s="18"/>
      <c r="O23" s="18"/>
      <c r="P23" s="18"/>
      <c r="Q23" s="19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>
      <c r="B24" s="20"/>
      <c r="C24" s="18"/>
      <c r="D24" s="18"/>
      <c r="E24" s="3"/>
      <c r="F24" s="3">
        <f>J23</f>
        <v>50</v>
      </c>
      <c r="G24" s="33" t="s">
        <v>6</v>
      </c>
      <c r="H24" s="3">
        <f>Q18</f>
        <v>49</v>
      </c>
      <c r="I24" s="33" t="s">
        <v>2</v>
      </c>
      <c r="J24" s="4">
        <f>J23-H24</f>
        <v>1</v>
      </c>
      <c r="K24" s="18"/>
      <c r="L24" s="18"/>
      <c r="M24" s="18"/>
      <c r="N24" s="18"/>
      <c r="O24" s="18"/>
      <c r="P24" s="18"/>
      <c r="Q24" s="19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>
      <c r="B25" s="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6" thickBo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>
      <c r="B27" s="1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 t="s">
        <v>18</v>
      </c>
      <c r="N27" s="1"/>
      <c r="O27" s="37" t="s">
        <v>20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sheetProtection password="998F" sheet="1" objects="1" scenarios="1"/>
  <mergeCells count="1">
    <mergeCell ref="E7:I7"/>
  </mergeCells>
  <hyperlinks>
    <hyperlink ref="O27" r:id="rId1"/>
  </hyperlinks>
  <pageMargins left="0.75" right="0.75" top="1" bottom="1" header="0.5" footer="0.5"/>
  <pageSetup paperSize="9" orientation="portrait" horizontalDpi="4294967292" verticalDpi="4294967292"/>
  <ignoredErrors>
    <ignoredError sqref="D18 F18 H18 J18 L18 N1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indowProtection="1" workbookViewId="0"/>
  </sheetViews>
  <sheetFormatPr baseColWidth="10" defaultRowHeight="15" x14ac:dyDescent="0"/>
  <cols>
    <col min="1" max="16384" width="10.83203125" style="7"/>
  </cols>
  <sheetData>
    <row r="1" spans="1:1">
      <c r="A1" s="8" t="s">
        <v>13</v>
      </c>
    </row>
    <row r="2" spans="1:1">
      <c r="A2" s="7" t="s">
        <v>11</v>
      </c>
    </row>
    <row r="3" spans="1:1">
      <c r="A3" s="7" t="s">
        <v>12</v>
      </c>
    </row>
    <row r="4" spans="1:1">
      <c r="A4" s="12" t="s">
        <v>22</v>
      </c>
    </row>
  </sheetData>
  <sheetProtection password="998F"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References</vt:lpstr>
    </vt:vector>
  </TitlesOfParts>
  <Company>YTC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 Jonker</dc:creator>
  <cp:lastModifiedBy>Adolph Jonker</cp:lastModifiedBy>
  <dcterms:created xsi:type="dcterms:W3CDTF">2013-09-18T12:17:56Z</dcterms:created>
  <dcterms:modified xsi:type="dcterms:W3CDTF">2013-09-19T11:34:09Z</dcterms:modified>
</cp:coreProperties>
</file>